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0" yWindow="2140" windowWidth="30900" windowHeight="15460" activeTab="0"/>
  </bookViews>
  <sheets>
    <sheet name="CFA_existing_farms" sheetId="1" r:id="rId1"/>
  </sheets>
  <definedNames>
    <definedName name="DATABASE">'CFA_existing_farms'!$A$2:$S$20</definedName>
  </definedNames>
  <calcPr fullCalcOnLoad="1"/>
</workbook>
</file>

<file path=xl/sharedStrings.xml><?xml version="1.0" encoding="utf-8"?>
<sst xmlns="http://schemas.openxmlformats.org/spreadsheetml/2006/main" count="246" uniqueCount="122">
  <si>
    <t>00 SOLOMON JORDAN RD</t>
  </si>
  <si>
    <t>00 RAM ISLAND FARM RD</t>
  </si>
  <si>
    <t>00 GAYFIELDS RD</t>
  </si>
  <si>
    <t>00 BREAKWATER FARM RD</t>
  </si>
  <si>
    <t>90 BOWERY BEACH RD</t>
  </si>
  <si>
    <t>00 BOWERY BEACH RD</t>
  </si>
  <si>
    <t>R03002A000</t>
  </si>
  <si>
    <t>No</t>
  </si>
  <si>
    <t>JORDAN JODIE &amp; JORDAN PATRICIA</t>
  </si>
  <si>
    <t>81 OLD OCEAN HOUSE RD</t>
  </si>
  <si>
    <t>00 OLD OCEAN HOUSE RD</t>
  </si>
  <si>
    <t>R030230000</t>
  </si>
  <si>
    <t>MAXWELL, NATHAN H</t>
  </si>
  <si>
    <t>1014 SAWYER RD</t>
  </si>
  <si>
    <t>00 SAWYER RD</t>
  </si>
  <si>
    <t>MAXWELL KENNETH L &amp;    +</t>
  </si>
  <si>
    <t>00185 SPURWINK AVENUE</t>
  </si>
  <si>
    <t>U28015000000</t>
  </si>
  <si>
    <t>CUSHING HAROLD H ESTATE OF</t>
  </si>
  <si>
    <t>39 OCEAN HOUSE ROAD</t>
  </si>
  <si>
    <t>00039 OCEAN HOUSE ROAD</t>
  </si>
  <si>
    <t>U28016A  000</t>
  </si>
  <si>
    <t>CUSHING-DUDLEY HILDA</t>
  </si>
  <si>
    <t>00000 OCEAN HOUSE ROAD</t>
  </si>
  <si>
    <t>U42010000000</t>
  </si>
  <si>
    <t>R06029000000</t>
  </si>
  <si>
    <t>C.USE CLASS / PROG</t>
  </si>
  <si>
    <t>Tree Growth</t>
  </si>
  <si>
    <t>No</t>
  </si>
  <si>
    <t>Farmland</t>
  </si>
  <si>
    <t>R09004000000</t>
  </si>
  <si>
    <t>R09005A  000</t>
  </si>
  <si>
    <t>R09005B  000</t>
  </si>
  <si>
    <t>R08003000000</t>
  </si>
  <si>
    <t>R09007000000</t>
  </si>
  <si>
    <t>R09006A  000</t>
  </si>
  <si>
    <t>R09006B  000</t>
  </si>
  <si>
    <t>R09010B  000</t>
  </si>
  <si>
    <t>R09010C  000</t>
  </si>
  <si>
    <t>R10032000000</t>
  </si>
  <si>
    <t>R08002000000</t>
  </si>
  <si>
    <t>R08001000000</t>
  </si>
  <si>
    <t>R10030000000</t>
  </si>
  <si>
    <t>Current Taxes</t>
  </si>
  <si>
    <t xml:space="preserve"> at $15.18/1000</t>
  </si>
  <si>
    <t xml:space="preserve">         Grant amounts</t>
  </si>
  <si>
    <t>MAPLOT</t>
  </si>
  <si>
    <t>TOTAL</t>
  </si>
  <si>
    <t>Excess</t>
  </si>
  <si>
    <t xml:space="preserve"> LAND VALUE</t>
  </si>
  <si>
    <t xml:space="preserve"> ACRES</t>
  </si>
  <si>
    <t>FAWCETT AMY H &amp; FAWCETT FREDERICK</t>
  </si>
  <si>
    <t>4 TRUNDY ROAD</t>
  </si>
  <si>
    <t>4 TRUNDY RD</t>
  </si>
  <si>
    <t>SPRAGUE CORP</t>
  </si>
  <si>
    <t>1 RAM ISLAND FARM</t>
  </si>
  <si>
    <t>95 BOWERY REACH RD</t>
  </si>
  <si>
    <t>00 CHARLES JORDAN RD</t>
  </si>
  <si>
    <t>00 BOWERY BEACH RD</t>
  </si>
  <si>
    <t>416 FOWLER RD</t>
  </si>
  <si>
    <t>00 CHARLES E JORDAN RD</t>
  </si>
  <si>
    <t>REOWN1</t>
  </si>
  <si>
    <t>READD1</t>
  </si>
  <si>
    <t>RECITY</t>
  </si>
  <si>
    <t>RESTATE</t>
  </si>
  <si>
    <t>RELAND</t>
  </si>
  <si>
    <t>REBLDG</t>
  </si>
  <si>
    <t>RELOC</t>
  </si>
  <si>
    <t>BARN</t>
  </si>
  <si>
    <t>SQFT</t>
  </si>
  <si>
    <t>Ag</t>
  </si>
  <si>
    <t>R05030000000</t>
  </si>
  <si>
    <t>JORDAN WILLIAM H ESTATE OF</t>
  </si>
  <si>
    <t>21 WELLS ROAD</t>
  </si>
  <si>
    <t>CAPE ELIZABETH</t>
  </si>
  <si>
    <t>ME</t>
  </si>
  <si>
    <t>00021 WELLS ROAD</t>
  </si>
  <si>
    <t>*</t>
  </si>
  <si>
    <t>Farm</t>
  </si>
  <si>
    <t>R04033000000</t>
  </si>
  <si>
    <t>R02010B  000</t>
  </si>
  <si>
    <t>STROUT ANDREW R &amp;</t>
  </si>
  <si>
    <t>30 FOWLER ROAD</t>
  </si>
  <si>
    <t>00030 FOWLER ROAD</t>
  </si>
  <si>
    <t>N</t>
  </si>
  <si>
    <t>Y</t>
  </si>
  <si>
    <t>R04045000000</t>
  </si>
  <si>
    <t>COX EVELYN M &amp;</t>
  </si>
  <si>
    <t>1068 SAWYER ROAD</t>
  </si>
  <si>
    <t>01068 SAWYER ROAD</t>
  </si>
  <si>
    <t>R04054000000</t>
  </si>
  <si>
    <t>COX JAMES C</t>
  </si>
  <si>
    <t>1148 SAWYER ROAD</t>
  </si>
  <si>
    <t>01148 SAWYER ROAD</t>
  </si>
  <si>
    <t>R05005000000</t>
  </si>
  <si>
    <t>BERG JACQUELINE L</t>
  </si>
  <si>
    <t>125 SCOTT DYER ROAD</t>
  </si>
  <si>
    <t>00125 SCOTT DYER ROAD</t>
  </si>
  <si>
    <t>R03002D  000</t>
  </si>
  <si>
    <t>TINSMAN DOUGLAS A</t>
  </si>
  <si>
    <t>10 BROAD COVE ROAD</t>
  </si>
  <si>
    <t>00085 OLD OCEAN HOUSE ROA</t>
  </si>
  <si>
    <t>R05048000000</t>
  </si>
  <si>
    <t>BUTTERFIELD ROBERT S JR &amp;</t>
  </si>
  <si>
    <t>1270 SAWYER ROAD</t>
  </si>
  <si>
    <t>01270 SAWYER ROAD</t>
  </si>
  <si>
    <t>R05031000000</t>
  </si>
  <si>
    <t>JORDAN WILLIAM H &amp;        +</t>
  </si>
  <si>
    <t>00000 WELLS ROAD</t>
  </si>
  <si>
    <t>R03020000000</t>
  </si>
  <si>
    <t>EASTMAN PETER STUYVESANT</t>
  </si>
  <si>
    <t>24 WOODLAND ROAD</t>
  </si>
  <si>
    <t>00122 OLD OCEAN HOUSE ROA</t>
  </si>
  <si>
    <t>U31001000000</t>
  </si>
  <si>
    <t>ALEXANDER SHEILA L</t>
  </si>
  <si>
    <t>403 MITCHELL ROAD</t>
  </si>
  <si>
    <t>00403 MITCHELL ROAD</t>
  </si>
  <si>
    <t>U29064000000</t>
  </si>
  <si>
    <t>MAXWELL KENNETH L &amp;   +</t>
  </si>
  <si>
    <t>112 SPURWINK AVENUE</t>
  </si>
  <si>
    <t>00112 SPURWINK AVENUE</t>
  </si>
  <si>
    <t>U28015A  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</si>
</sst>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&quot;$&quot;#,##0"/>
    <numFmt numFmtId="166" formatCode="&quot;$&quot;#,##0.00000"/>
    <numFmt numFmtId="167" formatCode="0"/>
    <numFmt numFmtId="168" formatCode="&quot;$&quot;#,##0.0"/>
    <numFmt numFmtId="169" formatCode="&quot;$&quot;#,##0.00"/>
    <numFmt numFmtId="170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25" zoomScaleNormal="125" workbookViewId="0" topLeftCell="C1">
      <selection activeCell="V5" sqref="V5"/>
    </sheetView>
  </sheetViews>
  <sheetFormatPr defaultColWidth="8.7109375" defaultRowHeight="12.75"/>
  <cols>
    <col min="1" max="1" width="12.57421875" style="1" customWidth="1"/>
    <col min="2" max="2" width="6.421875" style="2" customWidth="1"/>
    <col min="3" max="3" width="10.28125" style="1" customWidth="1"/>
    <col min="4" max="4" width="12.8515625" style="1" customWidth="1"/>
    <col min="5" max="5" width="6.421875" style="4" customWidth="1"/>
    <col min="6" max="6" width="6.8515625" style="1" customWidth="1"/>
    <col min="7" max="7" width="6.140625" style="1" customWidth="1"/>
    <col min="8" max="8" width="6.28125" style="6" customWidth="1"/>
    <col min="9" max="9" width="10.421875" style="1" customWidth="1"/>
    <col min="10" max="10" width="26.7109375" style="1" customWidth="1"/>
    <col min="11" max="11" width="15.57421875" style="1" customWidth="1"/>
    <col min="12" max="12" width="0.13671875" style="1" hidden="1" customWidth="1"/>
    <col min="13" max="13" width="1.1484375" style="1" hidden="1" customWidth="1"/>
    <col min="14" max="14" width="7.28125" style="1" customWidth="1"/>
    <col min="15" max="15" width="7.140625" style="1" customWidth="1"/>
    <col min="16" max="16" width="25.421875" style="1" customWidth="1"/>
    <col min="17" max="17" width="6.7109375" style="1" customWidth="1"/>
    <col min="18" max="18" width="0.85546875" style="1" customWidth="1"/>
    <col min="19" max="19" width="1.28515625" style="1" customWidth="1"/>
    <col min="20" max="20" width="0.5625" style="0" customWidth="1"/>
  </cols>
  <sheetData>
    <row r="1" spans="2:6" ht="12.75">
      <c r="B1" s="2" t="s">
        <v>48</v>
      </c>
      <c r="C1" s="1" t="s">
        <v>48</v>
      </c>
      <c r="D1" s="1" t="s">
        <v>43</v>
      </c>
      <c r="F1" s="1" t="s">
        <v>45</v>
      </c>
    </row>
    <row r="2" spans="1:19" s="13" customFormat="1" ht="12.75">
      <c r="A2" s="8" t="s">
        <v>46</v>
      </c>
      <c r="B2" s="9" t="s">
        <v>50</v>
      </c>
      <c r="C2" s="8" t="s">
        <v>49</v>
      </c>
      <c r="D2" s="8" t="s">
        <v>44</v>
      </c>
      <c r="E2" s="10">
        <v>0.1</v>
      </c>
      <c r="F2" s="11">
        <v>0.15</v>
      </c>
      <c r="G2" s="11">
        <v>0.2</v>
      </c>
      <c r="H2" s="12">
        <v>0.25</v>
      </c>
      <c r="I2" s="8" t="s">
        <v>26</v>
      </c>
      <c r="J2" s="8" t="s">
        <v>61</v>
      </c>
      <c r="K2" s="8" t="s">
        <v>62</v>
      </c>
      <c r="L2" s="8" t="s">
        <v>63</v>
      </c>
      <c r="M2" s="8" t="s">
        <v>64</v>
      </c>
      <c r="N2" s="8" t="s">
        <v>65</v>
      </c>
      <c r="O2" s="8" t="s">
        <v>66</v>
      </c>
      <c r="P2" s="8" t="s">
        <v>67</v>
      </c>
      <c r="Q2" s="8" t="s">
        <v>68</v>
      </c>
      <c r="R2" s="8" t="s">
        <v>69</v>
      </c>
      <c r="S2" s="8" t="s">
        <v>70</v>
      </c>
    </row>
    <row r="3" spans="1:19" ht="12.75">
      <c r="A3" s="1" t="s">
        <v>113</v>
      </c>
      <c r="B3" s="2">
        <v>14.5</v>
      </c>
      <c r="C3" s="3">
        <v>23000</v>
      </c>
      <c r="D3" s="3">
        <f>SUM(C3)*0.01518</f>
        <v>349.14000000000004</v>
      </c>
      <c r="E3" s="5">
        <f>SUM(D3)*0.1</f>
        <v>34.91400000000001</v>
      </c>
      <c r="F3" s="3">
        <f>SUM(D3)*0.15</f>
        <v>52.371</v>
      </c>
      <c r="G3" s="3">
        <f>SUM(D3)*0.2</f>
        <v>69.82800000000002</v>
      </c>
      <c r="H3" s="7">
        <f>SUM(D3)*0.25</f>
        <v>87.28500000000001</v>
      </c>
      <c r="I3" s="1" t="s">
        <v>27</v>
      </c>
      <c r="J3" s="1" t="s">
        <v>114</v>
      </c>
      <c r="K3" s="1" t="s">
        <v>115</v>
      </c>
      <c r="L3" s="1" t="s">
        <v>74</v>
      </c>
      <c r="M3" s="1" t="s">
        <v>75</v>
      </c>
      <c r="N3" s="1">
        <v>111700</v>
      </c>
      <c r="O3" s="1">
        <v>156700</v>
      </c>
      <c r="P3" s="1" t="s">
        <v>116</v>
      </c>
      <c r="Q3" s="1" t="s">
        <v>77</v>
      </c>
      <c r="R3" s="1">
        <v>653400</v>
      </c>
      <c r="S3" s="1" t="s">
        <v>78</v>
      </c>
    </row>
    <row r="4" spans="1:19" ht="12.75">
      <c r="A4" s="1" t="s">
        <v>94</v>
      </c>
      <c r="B4" s="2">
        <v>18</v>
      </c>
      <c r="C4" s="3">
        <v>45000</v>
      </c>
      <c r="D4" s="3">
        <f>SUM(C4)*0.01518</f>
        <v>683.1</v>
      </c>
      <c r="E4" s="5">
        <f>SUM(D4)*0.1</f>
        <v>68.31</v>
      </c>
      <c r="F4" s="3">
        <f>SUM(D4)*0.15</f>
        <v>102.465</v>
      </c>
      <c r="G4" s="3">
        <f>SUM(D4)*0.2</f>
        <v>136.62</v>
      </c>
      <c r="H4" s="7">
        <f>SUM(D4)*0.25</f>
        <v>170.775</v>
      </c>
      <c r="I4" s="1" t="s">
        <v>28</v>
      </c>
      <c r="J4" s="1" t="s">
        <v>95</v>
      </c>
      <c r="K4" s="1" t="s">
        <v>96</v>
      </c>
      <c r="L4" s="1" t="s">
        <v>74</v>
      </c>
      <c r="M4" s="1" t="s">
        <v>75</v>
      </c>
      <c r="N4" s="1">
        <v>145000</v>
      </c>
      <c r="O4" s="1">
        <v>127700</v>
      </c>
      <c r="P4" s="1" t="s">
        <v>97</v>
      </c>
      <c r="Q4" s="1" t="s">
        <v>85</v>
      </c>
      <c r="R4" s="1">
        <v>827640</v>
      </c>
      <c r="S4" s="1" t="s">
        <v>78</v>
      </c>
    </row>
    <row r="5" spans="1:19" ht="12.75">
      <c r="A5" s="1" t="s">
        <v>102</v>
      </c>
      <c r="B5" s="2">
        <v>0</v>
      </c>
      <c r="C5" s="3">
        <v>0</v>
      </c>
      <c r="D5" s="3">
        <f>SUM(C5)*0.01518</f>
        <v>0</v>
      </c>
      <c r="E5" s="5">
        <f>SUM(D5)*0.1</f>
        <v>0</v>
      </c>
      <c r="F5" s="3">
        <f>SUM(D5)*0.15</f>
        <v>0</v>
      </c>
      <c r="G5" s="3">
        <f>SUM(D5)*0.2</f>
        <v>0</v>
      </c>
      <c r="H5" s="7">
        <f>SUM(D5)*0.25</f>
        <v>0</v>
      </c>
      <c r="I5" s="1" t="s">
        <v>28</v>
      </c>
      <c r="J5" s="1" t="s">
        <v>103</v>
      </c>
      <c r="K5" s="1" t="s">
        <v>104</v>
      </c>
      <c r="L5" s="1" t="s">
        <v>74</v>
      </c>
      <c r="M5" s="1" t="s">
        <v>75</v>
      </c>
      <c r="N5" s="1">
        <v>116100</v>
      </c>
      <c r="O5" s="1">
        <v>173100</v>
      </c>
      <c r="P5" s="1" t="s">
        <v>105</v>
      </c>
      <c r="Q5" s="1" t="s">
        <v>84</v>
      </c>
      <c r="R5" s="1">
        <v>0</v>
      </c>
      <c r="S5" s="1" t="s">
        <v>78</v>
      </c>
    </row>
    <row r="6" spans="1:19" ht="12.75">
      <c r="A6" s="1" t="s">
        <v>86</v>
      </c>
      <c r="B6" s="2">
        <v>6.4</v>
      </c>
      <c r="C6" s="3">
        <v>22000</v>
      </c>
      <c r="D6" s="3">
        <f>SUM(C6)*0.01518</f>
        <v>333.96000000000004</v>
      </c>
      <c r="E6" s="5">
        <f>SUM(D6)*0.1</f>
        <v>33.39600000000001</v>
      </c>
      <c r="F6" s="3">
        <f>SUM(D6)*0.15</f>
        <v>50.094</v>
      </c>
      <c r="G6" s="3">
        <f>SUM(D6)*0.2</f>
        <v>66.79200000000002</v>
      </c>
      <c r="H6" s="7">
        <f>SUM(D6)*0.25</f>
        <v>83.49000000000001</v>
      </c>
      <c r="I6" s="1" t="s">
        <v>28</v>
      </c>
      <c r="J6" s="1" t="s">
        <v>87</v>
      </c>
      <c r="K6" s="1" t="s">
        <v>88</v>
      </c>
      <c r="L6" s="1" t="s">
        <v>74</v>
      </c>
      <c r="M6" s="1" t="s">
        <v>75</v>
      </c>
      <c r="N6" s="1">
        <v>98600</v>
      </c>
      <c r="O6" s="1">
        <v>111100</v>
      </c>
      <c r="P6" s="1" t="s">
        <v>89</v>
      </c>
      <c r="Q6" s="1" t="s">
        <v>84</v>
      </c>
      <c r="R6" s="1">
        <v>0</v>
      </c>
      <c r="S6" s="1" t="s">
        <v>78</v>
      </c>
    </row>
    <row r="7" spans="1:19" ht="12.75">
      <c r="A7" s="1" t="s">
        <v>90</v>
      </c>
      <c r="B7" s="2">
        <v>49</v>
      </c>
      <c r="C7" s="3">
        <v>15800</v>
      </c>
      <c r="D7" s="3">
        <f>SUM(C7)*0.01518</f>
        <v>239.84400000000002</v>
      </c>
      <c r="E7" s="5">
        <f>SUM(D7)*0.1</f>
        <v>23.984400000000004</v>
      </c>
      <c r="F7" s="3">
        <f>SUM(D7)*0.15</f>
        <v>35.976600000000005</v>
      </c>
      <c r="G7" s="3">
        <f>SUM(D7)*0.2</f>
        <v>47.96880000000001</v>
      </c>
      <c r="H7" s="7">
        <f>SUM(D7)*0.25</f>
        <v>59.961000000000006</v>
      </c>
      <c r="I7" s="1" t="s">
        <v>27</v>
      </c>
      <c r="J7" s="1" t="s">
        <v>91</v>
      </c>
      <c r="K7" s="1" t="s">
        <v>92</v>
      </c>
      <c r="L7" s="1" t="s">
        <v>74</v>
      </c>
      <c r="M7" s="1" t="s">
        <v>75</v>
      </c>
      <c r="N7" s="1">
        <v>112000</v>
      </c>
      <c r="O7" s="1">
        <v>193700</v>
      </c>
      <c r="P7" s="1" t="s">
        <v>93</v>
      </c>
      <c r="Q7" s="1" t="s">
        <v>84</v>
      </c>
      <c r="R7" s="1">
        <v>2069100</v>
      </c>
      <c r="S7" s="1" t="s">
        <v>78</v>
      </c>
    </row>
    <row r="8" spans="1:19" ht="12.75">
      <c r="A8" s="1" t="s">
        <v>17</v>
      </c>
      <c r="B8" s="2">
        <v>0</v>
      </c>
      <c r="C8" s="3">
        <v>0</v>
      </c>
      <c r="D8" s="3">
        <f>SUM(C8)*0.01518</f>
        <v>0</v>
      </c>
      <c r="E8" s="5">
        <f>SUM(D8)*0.1</f>
        <v>0</v>
      </c>
      <c r="F8" s="3">
        <f>SUM(D8)*0.15</f>
        <v>0</v>
      </c>
      <c r="G8" s="3">
        <f>SUM(D8)*0.2</f>
        <v>0</v>
      </c>
      <c r="H8" s="7">
        <f>SUM(D8)*0.25</f>
        <v>0</v>
      </c>
      <c r="I8" s="1" t="s">
        <v>28</v>
      </c>
      <c r="J8" s="1" t="s">
        <v>18</v>
      </c>
      <c r="K8" s="1" t="s">
        <v>19</v>
      </c>
      <c r="L8" s="1" t="s">
        <v>74</v>
      </c>
      <c r="M8" s="1" t="s">
        <v>75</v>
      </c>
      <c r="N8" s="1">
        <v>163900</v>
      </c>
      <c r="O8" s="1">
        <v>331000</v>
      </c>
      <c r="P8" s="1" t="s">
        <v>20</v>
      </c>
      <c r="Q8" s="1" t="s">
        <v>85</v>
      </c>
      <c r="R8" s="1">
        <v>182952</v>
      </c>
      <c r="S8" s="1" t="s">
        <v>78</v>
      </c>
    </row>
    <row r="9" spans="1:19" ht="12.75">
      <c r="A9" s="1" t="s">
        <v>21</v>
      </c>
      <c r="B9" s="2">
        <v>3.45</v>
      </c>
      <c r="C9" s="3">
        <v>45800</v>
      </c>
      <c r="D9" s="3">
        <f>SUM(C9)*0.01518</f>
        <v>695.244</v>
      </c>
      <c r="E9" s="5">
        <f>SUM(D9)*0.1</f>
        <v>69.5244</v>
      </c>
      <c r="F9" s="3">
        <f>SUM(D9)*0.15</f>
        <v>104.2866</v>
      </c>
      <c r="G9" s="3">
        <f>SUM(D9)*0.2</f>
        <v>139.0488</v>
      </c>
      <c r="H9" s="7">
        <f>SUM(D9)*0.25</f>
        <v>173.811</v>
      </c>
      <c r="I9" s="1" t="s">
        <v>28</v>
      </c>
      <c r="J9" s="1" t="s">
        <v>22</v>
      </c>
      <c r="K9" s="1" t="s">
        <v>19</v>
      </c>
      <c r="L9" s="1" t="s">
        <v>74</v>
      </c>
      <c r="M9" s="1" t="s">
        <v>75</v>
      </c>
      <c r="N9" s="1">
        <v>107400</v>
      </c>
      <c r="O9" s="1">
        <v>0</v>
      </c>
      <c r="P9" s="1" t="s">
        <v>23</v>
      </c>
      <c r="Q9" s="1" t="s">
        <v>77</v>
      </c>
      <c r="R9" s="1">
        <v>182952</v>
      </c>
      <c r="S9" s="1" t="s">
        <v>78</v>
      </c>
    </row>
    <row r="10" spans="1:19" ht="12.75">
      <c r="A10" s="1" t="s">
        <v>109</v>
      </c>
      <c r="B10" s="2">
        <v>24</v>
      </c>
      <c r="C10" s="3">
        <v>41800</v>
      </c>
      <c r="D10" s="3">
        <f>SUM(C10)*0.01518</f>
        <v>634.524</v>
      </c>
      <c r="E10" s="5">
        <f>SUM(D10)*0.1</f>
        <v>63.452400000000004</v>
      </c>
      <c r="F10" s="3">
        <f>SUM(D10)*0.15</f>
        <v>95.1786</v>
      </c>
      <c r="G10" s="3">
        <f>SUM(D10)*0.2</f>
        <v>126.90480000000001</v>
      </c>
      <c r="H10" s="7">
        <f>SUM(D10)*0.25</f>
        <v>158.631</v>
      </c>
      <c r="I10" s="1" t="s">
        <v>28</v>
      </c>
      <c r="J10" s="1" t="s">
        <v>110</v>
      </c>
      <c r="K10" s="1" t="s">
        <v>111</v>
      </c>
      <c r="L10" s="1" t="s">
        <v>74</v>
      </c>
      <c r="M10" s="1" t="s">
        <v>75</v>
      </c>
      <c r="N10" s="1">
        <v>218500</v>
      </c>
      <c r="O10" s="1">
        <v>144200</v>
      </c>
      <c r="P10" s="1" t="s">
        <v>112</v>
      </c>
      <c r="Q10" s="1" t="s">
        <v>84</v>
      </c>
      <c r="R10" s="1">
        <v>1089000</v>
      </c>
      <c r="S10" s="1" t="s">
        <v>78</v>
      </c>
    </row>
    <row r="11" spans="1:18" ht="12.75">
      <c r="A11" s="1" t="s">
        <v>24</v>
      </c>
      <c r="B11" s="2">
        <v>0.8</v>
      </c>
      <c r="C11" s="3">
        <v>11000</v>
      </c>
      <c r="D11" s="3">
        <f>SUM(C11)*0.01518</f>
        <v>166.98000000000002</v>
      </c>
      <c r="E11" s="5">
        <f>SUM(D11)*0.1</f>
        <v>16.698000000000004</v>
      </c>
      <c r="F11" s="3">
        <f>SUM(D11)*0.15</f>
        <v>25.047</v>
      </c>
      <c r="G11" s="3">
        <f>SUM(D11)*0.2</f>
        <v>33.39600000000001</v>
      </c>
      <c r="H11" s="7">
        <f>SUM(D11)*0.25</f>
        <v>41.745000000000005</v>
      </c>
      <c r="I11" s="1" t="s">
        <v>28</v>
      </c>
      <c r="J11" s="1" t="s">
        <v>51</v>
      </c>
      <c r="K11" s="1" t="s">
        <v>52</v>
      </c>
      <c r="N11" s="1">
        <v>153000</v>
      </c>
      <c r="O11" s="1">
        <v>244600</v>
      </c>
      <c r="P11" s="1" t="s">
        <v>53</v>
      </c>
      <c r="R11" s="1">
        <v>0</v>
      </c>
    </row>
    <row r="12" spans="1:16" ht="12.75">
      <c r="A12" s="1" t="s">
        <v>6</v>
      </c>
      <c r="B12" s="2">
        <v>21</v>
      </c>
      <c r="C12" s="3">
        <v>42000</v>
      </c>
      <c r="D12" s="3">
        <f>SUM(C12)*0.01518</f>
        <v>637.5600000000001</v>
      </c>
      <c r="E12" s="5">
        <f>SUM(D12)*0.1</f>
        <v>63.75600000000001</v>
      </c>
      <c r="F12" s="3">
        <f>SUM(D12)*0.15</f>
        <v>95.634</v>
      </c>
      <c r="G12" s="3">
        <f>SUM(D12)*0.2</f>
        <v>127.51200000000001</v>
      </c>
      <c r="H12" s="7">
        <f>SUM(D12)*0.25</f>
        <v>159.39000000000001</v>
      </c>
      <c r="I12" s="1" t="s">
        <v>7</v>
      </c>
      <c r="J12" s="1" t="s">
        <v>8</v>
      </c>
      <c r="K12" s="1" t="s">
        <v>9</v>
      </c>
      <c r="N12" s="1">
        <v>42000</v>
      </c>
      <c r="O12" s="1">
        <v>0</v>
      </c>
      <c r="P12" s="1" t="s">
        <v>10</v>
      </c>
    </row>
    <row r="13" spans="1:16" ht="12.75">
      <c r="A13" s="1" t="s">
        <v>11</v>
      </c>
      <c r="B13" s="2">
        <v>12.7</v>
      </c>
      <c r="C13" s="3">
        <v>25400</v>
      </c>
      <c r="D13" s="3">
        <f>SUM(C13)*0.01518</f>
        <v>385.572</v>
      </c>
      <c r="E13" s="5">
        <f>SUM(D13)*0.1</f>
        <v>38.5572</v>
      </c>
      <c r="F13" s="3">
        <f>SUM(D13)*0.15</f>
        <v>57.8358</v>
      </c>
      <c r="G13" s="3">
        <f>SUM(D13)*0.2</f>
        <v>77.1144</v>
      </c>
      <c r="H13" s="7">
        <f>SUM(D13)*0.25</f>
        <v>96.393</v>
      </c>
      <c r="I13" s="1" t="s">
        <v>7</v>
      </c>
      <c r="J13" s="1" t="s">
        <v>8</v>
      </c>
      <c r="K13" s="1" t="s">
        <v>9</v>
      </c>
      <c r="N13" s="1">
        <v>25400</v>
      </c>
      <c r="O13" s="1">
        <v>0</v>
      </c>
      <c r="P13" s="1" t="s">
        <v>10</v>
      </c>
    </row>
    <row r="14" spans="1:19" ht="12.75">
      <c r="A14" s="1" t="s">
        <v>106</v>
      </c>
      <c r="B14" s="2">
        <v>45</v>
      </c>
      <c r="C14" s="3">
        <v>80000</v>
      </c>
      <c r="D14" s="3">
        <f>SUM(C14)*0.01518</f>
        <v>1214.4</v>
      </c>
      <c r="E14" s="5">
        <f>SUM(D14)*0.1</f>
        <v>121.44000000000001</v>
      </c>
      <c r="F14" s="3">
        <f>SUM(D14)*0.15</f>
        <v>182.16</v>
      </c>
      <c r="G14" s="3">
        <f>SUM(D14)*0.2</f>
        <v>242.88000000000002</v>
      </c>
      <c r="H14" s="7">
        <f>SUM(D14)*0.25</f>
        <v>303.6</v>
      </c>
      <c r="I14" s="1" t="s">
        <v>28</v>
      </c>
      <c r="J14" s="1" t="s">
        <v>107</v>
      </c>
      <c r="K14" s="1" t="s">
        <v>73</v>
      </c>
      <c r="L14" s="1" t="s">
        <v>74</v>
      </c>
      <c r="M14" s="1" t="s">
        <v>75</v>
      </c>
      <c r="N14" s="1">
        <v>80000</v>
      </c>
      <c r="O14" s="1">
        <v>0</v>
      </c>
      <c r="P14" s="1" t="s">
        <v>108</v>
      </c>
      <c r="Q14" s="1" t="s">
        <v>77</v>
      </c>
      <c r="R14" s="1">
        <v>1960200</v>
      </c>
      <c r="S14" s="1" t="s">
        <v>78</v>
      </c>
    </row>
    <row r="15" spans="1:19" ht="12.75">
      <c r="A15" s="1" t="s">
        <v>71</v>
      </c>
      <c r="B15" s="2">
        <v>66.87</v>
      </c>
      <c r="C15" s="3">
        <v>100300</v>
      </c>
      <c r="D15" s="3">
        <f>SUM(C15)*0.01518</f>
        <v>1522.554</v>
      </c>
      <c r="E15" s="5">
        <f>SUM(D15)*0.1</f>
        <v>152.2554</v>
      </c>
      <c r="F15" s="3">
        <f>SUM(D15)*0.15</f>
        <v>228.3831</v>
      </c>
      <c r="G15" s="3">
        <f>SUM(D15)*0.2</f>
        <v>304.5108</v>
      </c>
      <c r="H15" s="7">
        <f>SUM(D15)*0.25</f>
        <v>380.6385</v>
      </c>
      <c r="I15" s="1" t="s">
        <v>28</v>
      </c>
      <c r="J15" s="1" t="s">
        <v>72</v>
      </c>
      <c r="K15" s="1" t="s">
        <v>73</v>
      </c>
      <c r="L15" s="1" t="s">
        <v>74</v>
      </c>
      <c r="M15" s="1" t="s">
        <v>75</v>
      </c>
      <c r="N15" s="1">
        <v>265700</v>
      </c>
      <c r="O15" s="1">
        <v>146600</v>
      </c>
      <c r="P15" s="1" t="s">
        <v>76</v>
      </c>
      <c r="Q15" s="1" t="s">
        <v>77</v>
      </c>
      <c r="R15" s="1">
        <v>3484800</v>
      </c>
      <c r="S15" s="1" t="s">
        <v>78</v>
      </c>
    </row>
    <row r="16" spans="1:19" ht="12.75">
      <c r="A16" s="1" t="s">
        <v>71</v>
      </c>
      <c r="B16" s="2">
        <v>0</v>
      </c>
      <c r="C16" s="3">
        <v>0</v>
      </c>
      <c r="D16" s="3">
        <f>SUM(C16)*0.01518</f>
        <v>0</v>
      </c>
      <c r="E16" s="5">
        <f>SUM(D16)*0.1</f>
        <v>0</v>
      </c>
      <c r="F16" s="3">
        <f>SUM(D16)*0.15</f>
        <v>0</v>
      </c>
      <c r="G16" s="3">
        <f>SUM(D16)*0.2</f>
        <v>0</v>
      </c>
      <c r="H16" s="7">
        <f>SUM(D16)*0.25</f>
        <v>0</v>
      </c>
      <c r="I16" s="1" t="s">
        <v>28</v>
      </c>
      <c r="J16" s="1" t="s">
        <v>72</v>
      </c>
      <c r="K16" s="1" t="s">
        <v>73</v>
      </c>
      <c r="L16" s="1" t="s">
        <v>74</v>
      </c>
      <c r="M16" s="1" t="s">
        <v>75</v>
      </c>
      <c r="N16" s="1">
        <v>265700</v>
      </c>
      <c r="O16" s="1">
        <v>146600</v>
      </c>
      <c r="P16" s="1" t="s">
        <v>76</v>
      </c>
      <c r="Q16" s="1" t="s">
        <v>77</v>
      </c>
      <c r="R16" s="1">
        <v>3484800</v>
      </c>
      <c r="S16" s="1" t="s">
        <v>78</v>
      </c>
    </row>
    <row r="17" spans="1:19" ht="12.75">
      <c r="A17" s="1" t="s">
        <v>121</v>
      </c>
      <c r="B17" s="2">
        <v>20.5</v>
      </c>
      <c r="C17" s="3">
        <v>8700</v>
      </c>
      <c r="D17" s="3">
        <f>SUM(C17)*0.01518</f>
        <v>132.066</v>
      </c>
      <c r="E17" s="5">
        <f>SUM(D17)*0.1</f>
        <v>13.206600000000002</v>
      </c>
      <c r="F17" s="3">
        <f>SUM(D17)*0.15</f>
        <v>19.8099</v>
      </c>
      <c r="G17" s="3">
        <f>SUM(D17)*0.2</f>
        <v>26.413200000000003</v>
      </c>
      <c r="H17" s="7">
        <f>SUM(D17)*0.25</f>
        <v>33.0165</v>
      </c>
      <c r="I17" s="1" t="s">
        <v>29</v>
      </c>
      <c r="J17" s="1" t="s">
        <v>15</v>
      </c>
      <c r="K17" s="1" t="s">
        <v>119</v>
      </c>
      <c r="L17" s="1" t="s">
        <v>74</v>
      </c>
      <c r="M17" s="1" t="s">
        <v>75</v>
      </c>
      <c r="N17" s="1">
        <v>205800</v>
      </c>
      <c r="O17" s="1">
        <v>131900</v>
      </c>
      <c r="P17" s="1" t="s">
        <v>16</v>
      </c>
      <c r="Q17" s="1" t="s">
        <v>77</v>
      </c>
      <c r="R17" s="1">
        <v>522720</v>
      </c>
      <c r="S17" s="1" t="s">
        <v>78</v>
      </c>
    </row>
    <row r="18" spans="1:19" ht="12.75">
      <c r="A18" s="1" t="s">
        <v>117</v>
      </c>
      <c r="B18" s="2">
        <v>0</v>
      </c>
      <c r="C18" s="3">
        <v>0</v>
      </c>
      <c r="D18" s="3">
        <f>SUM(C18)*0.01518</f>
        <v>0</v>
      </c>
      <c r="E18" s="5">
        <f>SUM(D18)*0.1</f>
        <v>0</v>
      </c>
      <c r="F18" s="3">
        <f>SUM(D18)*0.15</f>
        <v>0</v>
      </c>
      <c r="G18" s="3">
        <f>SUM(D18)*0.2</f>
        <v>0</v>
      </c>
      <c r="H18" s="7">
        <f>SUM(D18)*0.25</f>
        <v>0</v>
      </c>
      <c r="I18" s="1" t="s">
        <v>28</v>
      </c>
      <c r="J18" s="1" t="s">
        <v>118</v>
      </c>
      <c r="K18" s="1" t="s">
        <v>119</v>
      </c>
      <c r="L18" s="1" t="s">
        <v>74</v>
      </c>
      <c r="M18" s="1" t="s">
        <v>75</v>
      </c>
      <c r="N18" s="1">
        <v>127000</v>
      </c>
      <c r="O18" s="1">
        <v>244700</v>
      </c>
      <c r="P18" s="1" t="s">
        <v>120</v>
      </c>
      <c r="Q18" s="1" t="s">
        <v>77</v>
      </c>
      <c r="R18" s="1">
        <v>1306800</v>
      </c>
      <c r="S18" s="1" t="s">
        <v>78</v>
      </c>
    </row>
    <row r="19" spans="1:19" ht="12.75">
      <c r="A19" s="1" t="s">
        <v>79</v>
      </c>
      <c r="B19" s="2">
        <v>67.34</v>
      </c>
      <c r="C19" s="3">
        <v>26600</v>
      </c>
      <c r="D19" s="3">
        <f>SUM(C19)*0.01518</f>
        <v>403.788</v>
      </c>
      <c r="E19" s="5">
        <f>SUM(D19)*0.1</f>
        <v>40.378800000000005</v>
      </c>
      <c r="F19" s="3">
        <f>SUM(D19)*0.15</f>
        <v>60.5682</v>
      </c>
      <c r="G19" s="3">
        <f>SUM(D19)*0.2</f>
        <v>80.75760000000001</v>
      </c>
      <c r="H19" s="7">
        <f>SUM(D19)*0.25</f>
        <v>100.947</v>
      </c>
      <c r="I19" s="1" t="s">
        <v>29</v>
      </c>
      <c r="J19" s="1" t="s">
        <v>12</v>
      </c>
      <c r="K19" s="1" t="s">
        <v>13</v>
      </c>
      <c r="N19" s="1">
        <v>26600</v>
      </c>
      <c r="O19" s="1">
        <v>0</v>
      </c>
      <c r="P19" s="1" t="s">
        <v>14</v>
      </c>
      <c r="R19" s="1">
        <v>0</v>
      </c>
      <c r="S19" s="1" t="s">
        <v>78</v>
      </c>
    </row>
    <row r="20" spans="1:18" ht="12.75">
      <c r="A20" s="1" t="s">
        <v>25</v>
      </c>
      <c r="B20" s="2">
        <v>336.1</v>
      </c>
      <c r="C20" s="3">
        <v>263000</v>
      </c>
      <c r="D20" s="3">
        <f>SUM(C20)*0.01518</f>
        <v>3992.34</v>
      </c>
      <c r="E20" s="5">
        <f>SUM(D20)*0.1</f>
        <v>399.23400000000004</v>
      </c>
      <c r="F20" s="3">
        <f>SUM(D20)*0.15</f>
        <v>598.851</v>
      </c>
      <c r="G20" s="3">
        <f>SUM(D20)*0.2</f>
        <v>798.4680000000001</v>
      </c>
      <c r="H20" s="7">
        <f>SUM(D20)*0.25</f>
        <v>998.085</v>
      </c>
      <c r="I20" s="1" t="s">
        <v>27</v>
      </c>
      <c r="J20" s="1" t="s">
        <v>54</v>
      </c>
      <c r="K20" s="1" t="s">
        <v>55</v>
      </c>
      <c r="N20" s="1">
        <v>503000</v>
      </c>
      <c r="O20" s="1">
        <v>280000</v>
      </c>
      <c r="P20" s="1" t="s">
        <v>56</v>
      </c>
      <c r="R20" s="1">
        <v>0</v>
      </c>
    </row>
    <row r="21" spans="1:16" ht="12.75">
      <c r="A21" s="1" t="s">
        <v>40</v>
      </c>
      <c r="B21" s="2">
        <v>58.46</v>
      </c>
      <c r="C21" s="3">
        <v>56200</v>
      </c>
      <c r="D21" s="3">
        <f>SUM(C21)*0.01518</f>
        <v>853.1160000000001</v>
      </c>
      <c r="E21" s="5">
        <f>SUM(D21)*0.1</f>
        <v>85.31160000000001</v>
      </c>
      <c r="F21" s="3">
        <f>SUM(D21)*0.15</f>
        <v>127.96740000000001</v>
      </c>
      <c r="G21" s="3">
        <f>SUM(D21)*0.2</f>
        <v>170.62320000000003</v>
      </c>
      <c r="H21" s="7">
        <f>SUM(D21)*0.25</f>
        <v>213.27900000000002</v>
      </c>
      <c r="I21" s="1" t="s">
        <v>27</v>
      </c>
      <c r="J21" s="1" t="s">
        <v>54</v>
      </c>
      <c r="K21" s="1" t="s">
        <v>55</v>
      </c>
      <c r="N21" s="1">
        <v>56200</v>
      </c>
      <c r="O21" s="1">
        <v>0</v>
      </c>
      <c r="P21" s="1" t="s">
        <v>58</v>
      </c>
    </row>
    <row r="22" spans="1:16" ht="12.75">
      <c r="A22" s="1" t="s">
        <v>41</v>
      </c>
      <c r="B22" s="2">
        <v>389.45</v>
      </c>
      <c r="C22" s="3">
        <v>520600</v>
      </c>
      <c r="D22" s="3">
        <f>SUM(C22)*0.01518</f>
        <v>7902.7080000000005</v>
      </c>
      <c r="E22" s="5">
        <f>SUM(D22)*0.1</f>
        <v>790.2708000000001</v>
      </c>
      <c r="F22" s="3">
        <f>SUM(D22)*0.15</f>
        <v>1185.4062000000001</v>
      </c>
      <c r="G22" s="3">
        <f>SUM(D22)*0.2</f>
        <v>1580.5416000000002</v>
      </c>
      <c r="H22" s="7">
        <f>SUM(D22)*0.25</f>
        <v>1975.6770000000001</v>
      </c>
      <c r="I22" s="1" t="s">
        <v>27</v>
      </c>
      <c r="J22" s="1" t="s">
        <v>54</v>
      </c>
      <c r="K22" s="1" t="s">
        <v>55</v>
      </c>
      <c r="N22" s="1">
        <v>520600</v>
      </c>
      <c r="O22" s="1">
        <v>0</v>
      </c>
      <c r="P22" s="1" t="s">
        <v>57</v>
      </c>
    </row>
    <row r="23" spans="1:16" ht="12.75">
      <c r="A23" s="1" t="s">
        <v>30</v>
      </c>
      <c r="B23" s="2">
        <v>78.75</v>
      </c>
      <c r="C23" s="3">
        <v>60100</v>
      </c>
      <c r="D23" s="3">
        <f>SUM(C23)*0.01518</f>
        <v>912.3180000000001</v>
      </c>
      <c r="E23" s="5">
        <f>SUM(D23)*0.1</f>
        <v>91.23180000000002</v>
      </c>
      <c r="F23" s="3">
        <f>SUM(D23)*0.15</f>
        <v>136.8477</v>
      </c>
      <c r="G23" s="3">
        <f>SUM(D23)*0.2</f>
        <v>182.46360000000004</v>
      </c>
      <c r="H23" s="7">
        <f>SUM(D23)*0.25</f>
        <v>228.07950000000002</v>
      </c>
      <c r="I23" s="1" t="s">
        <v>27</v>
      </c>
      <c r="J23" s="1" t="s">
        <v>54</v>
      </c>
      <c r="K23" s="1" t="s">
        <v>55</v>
      </c>
      <c r="N23" s="1">
        <v>60100</v>
      </c>
      <c r="O23" s="1">
        <v>0</v>
      </c>
      <c r="P23" s="1" t="s">
        <v>59</v>
      </c>
    </row>
    <row r="24" spans="1:16" ht="12.75">
      <c r="A24" s="1" t="s">
        <v>31</v>
      </c>
      <c r="B24" s="2">
        <v>210.95</v>
      </c>
      <c r="C24" s="3">
        <v>131900</v>
      </c>
      <c r="D24" s="3">
        <f>SUM(C24)*0.01518</f>
        <v>2002.2420000000002</v>
      </c>
      <c r="E24" s="5">
        <f>SUM(D24)*0.1</f>
        <v>200.22420000000002</v>
      </c>
      <c r="F24" s="3">
        <f>SUM(D24)*0.15</f>
        <v>300.3363</v>
      </c>
      <c r="G24" s="3">
        <f>SUM(D24)*0.2</f>
        <v>400.44840000000005</v>
      </c>
      <c r="H24" s="7">
        <f>SUM(D24)*0.25</f>
        <v>500.56050000000005</v>
      </c>
      <c r="I24" s="1" t="s">
        <v>27</v>
      </c>
      <c r="J24" s="1" t="s">
        <v>54</v>
      </c>
      <c r="K24" s="1" t="s">
        <v>55</v>
      </c>
      <c r="N24" s="1">
        <v>131900</v>
      </c>
      <c r="O24" s="1">
        <v>2000</v>
      </c>
      <c r="P24" s="1" t="s">
        <v>60</v>
      </c>
    </row>
    <row r="25" spans="1:16" ht="12.75">
      <c r="A25" s="1" t="s">
        <v>32</v>
      </c>
      <c r="B25" s="2">
        <v>25.82</v>
      </c>
      <c r="C25" s="3">
        <v>20900</v>
      </c>
      <c r="D25" s="3">
        <f>SUM(C25)*0.01518</f>
        <v>317.262</v>
      </c>
      <c r="E25" s="5">
        <f>SUM(D25)*0.1</f>
        <v>31.726200000000002</v>
      </c>
      <c r="F25" s="3">
        <f>SUM(D25)*0.15</f>
        <v>47.5893</v>
      </c>
      <c r="G25" s="3">
        <f>SUM(D25)*0.2</f>
        <v>63.452400000000004</v>
      </c>
      <c r="H25" s="7">
        <f>SUM(D25)*0.25</f>
        <v>79.3155</v>
      </c>
      <c r="I25" s="1" t="s">
        <v>27</v>
      </c>
      <c r="J25" s="1" t="s">
        <v>54</v>
      </c>
      <c r="K25" s="1" t="s">
        <v>55</v>
      </c>
      <c r="N25" s="1">
        <v>20700</v>
      </c>
      <c r="O25" s="1">
        <v>0</v>
      </c>
      <c r="P25" s="1" t="s">
        <v>0</v>
      </c>
    </row>
    <row r="26" spans="1:16" ht="12.75">
      <c r="A26" s="1" t="s">
        <v>33</v>
      </c>
      <c r="B26" s="2">
        <v>33.5</v>
      </c>
      <c r="C26" s="3">
        <v>45400</v>
      </c>
      <c r="D26" s="3">
        <f>SUM(C26)*0.01518</f>
        <v>689.172</v>
      </c>
      <c r="E26" s="5">
        <f>SUM(D26)*0.1</f>
        <v>68.91720000000001</v>
      </c>
      <c r="F26" s="3">
        <f>SUM(D26)*0.15</f>
        <v>103.3758</v>
      </c>
      <c r="G26" s="3">
        <f>SUM(D26)*0.2</f>
        <v>137.83440000000002</v>
      </c>
      <c r="H26" s="7">
        <f>SUM(D26)*0.25</f>
        <v>172.293</v>
      </c>
      <c r="I26" s="1" t="s">
        <v>27</v>
      </c>
      <c r="J26" s="1" t="s">
        <v>54</v>
      </c>
      <c r="K26" s="1" t="s">
        <v>55</v>
      </c>
      <c r="N26" s="1">
        <v>45400</v>
      </c>
      <c r="O26" s="1">
        <v>0</v>
      </c>
      <c r="P26" s="1" t="s">
        <v>60</v>
      </c>
    </row>
    <row r="27" spans="1:16" ht="12.75">
      <c r="A27" s="1" t="s">
        <v>34</v>
      </c>
      <c r="B27" s="2">
        <v>4.69</v>
      </c>
      <c r="C27" s="3">
        <v>84900</v>
      </c>
      <c r="D27" s="3">
        <f>SUM(C27)*0.01518</f>
        <v>1288.7820000000002</v>
      </c>
      <c r="E27" s="5">
        <f>SUM(D27)*0.1</f>
        <v>128.87820000000002</v>
      </c>
      <c r="F27" s="3">
        <f>SUM(D27)*0.15</f>
        <v>193.31730000000002</v>
      </c>
      <c r="G27" s="3">
        <f>SUM(D27)*0.2</f>
        <v>257.75640000000004</v>
      </c>
      <c r="H27" s="7">
        <f>SUM(D27)*0.25</f>
        <v>322.19550000000004</v>
      </c>
      <c r="I27" s="1" t="s">
        <v>28</v>
      </c>
      <c r="J27" s="1" t="s">
        <v>54</v>
      </c>
      <c r="K27" s="1" t="s">
        <v>55</v>
      </c>
      <c r="N27" s="1">
        <v>84900</v>
      </c>
      <c r="O27" s="1">
        <v>0</v>
      </c>
      <c r="P27" s="1" t="s">
        <v>1</v>
      </c>
    </row>
    <row r="28" spans="1:16" ht="12.75">
      <c r="A28" s="1" t="s">
        <v>35</v>
      </c>
      <c r="B28" s="2">
        <v>12.96</v>
      </c>
      <c r="C28" s="3">
        <v>14300</v>
      </c>
      <c r="D28" s="3">
        <f>SUM(C28)*0.01518</f>
        <v>217.074</v>
      </c>
      <c r="E28" s="5">
        <f>SUM(D28)*0.1</f>
        <v>21.707400000000003</v>
      </c>
      <c r="F28" s="3">
        <f>SUM(D28)*0.15</f>
        <v>32.5611</v>
      </c>
      <c r="G28" s="3">
        <f>SUM(D28)*0.2</f>
        <v>43.41480000000001</v>
      </c>
      <c r="H28" s="7">
        <f>SUM(D28)*0.25</f>
        <v>54.2685</v>
      </c>
      <c r="I28" s="1" t="s">
        <v>27</v>
      </c>
      <c r="J28" s="1" t="s">
        <v>54</v>
      </c>
      <c r="K28" s="1" t="s">
        <v>55</v>
      </c>
      <c r="N28" s="1">
        <v>14300</v>
      </c>
      <c r="O28" s="1">
        <v>0</v>
      </c>
      <c r="P28" s="1" t="s">
        <v>2</v>
      </c>
    </row>
    <row r="29" spans="1:16" ht="12.75">
      <c r="A29" s="1" t="s">
        <v>36</v>
      </c>
      <c r="B29" s="2">
        <v>8.61</v>
      </c>
      <c r="C29" s="3">
        <v>10900</v>
      </c>
      <c r="D29" s="3">
        <f>SUM(C29)*0.01518</f>
        <v>165.46200000000002</v>
      </c>
      <c r="E29" s="5">
        <f>SUM(D29)*0.1</f>
        <v>16.546200000000002</v>
      </c>
      <c r="F29" s="3">
        <f>SUM(D29)*0.15</f>
        <v>24.819300000000002</v>
      </c>
      <c r="G29" s="3">
        <f>SUM(D29)*0.2</f>
        <v>33.092400000000005</v>
      </c>
      <c r="H29" s="7">
        <f>SUM(D29)*0.25</f>
        <v>41.365500000000004</v>
      </c>
      <c r="I29" s="1" t="s">
        <v>27</v>
      </c>
      <c r="J29" s="1" t="s">
        <v>54</v>
      </c>
      <c r="K29" s="1" t="s">
        <v>55</v>
      </c>
      <c r="N29" s="1">
        <v>10900</v>
      </c>
      <c r="O29" s="1">
        <v>0</v>
      </c>
      <c r="P29" s="1" t="s">
        <v>2</v>
      </c>
    </row>
    <row r="30" spans="1:16" ht="12.75">
      <c r="A30" s="1" t="s">
        <v>37</v>
      </c>
      <c r="B30" s="2">
        <v>21.83</v>
      </c>
      <c r="C30" s="3">
        <v>21700</v>
      </c>
      <c r="D30" s="3">
        <f>SUM(C30)*0.01518</f>
        <v>329.406</v>
      </c>
      <c r="E30" s="5">
        <f>SUM(D30)*0.1</f>
        <v>32.9406</v>
      </c>
      <c r="F30" s="3">
        <f>SUM(D30)*0.15</f>
        <v>49.4109</v>
      </c>
      <c r="G30" s="3">
        <f>SUM(D30)*0.2</f>
        <v>65.8812</v>
      </c>
      <c r="H30" s="7">
        <f>SUM(D30)*0.25</f>
        <v>82.3515</v>
      </c>
      <c r="I30" s="1" t="s">
        <v>27</v>
      </c>
      <c r="J30" s="1" t="s">
        <v>54</v>
      </c>
      <c r="K30" s="1" t="s">
        <v>55</v>
      </c>
      <c r="N30" s="1">
        <v>21700</v>
      </c>
      <c r="O30" s="1">
        <v>15300</v>
      </c>
      <c r="P30" s="1" t="s">
        <v>3</v>
      </c>
    </row>
    <row r="31" spans="1:16" ht="12.75">
      <c r="A31" s="1" t="s">
        <v>38</v>
      </c>
      <c r="B31" s="2">
        <v>57.8</v>
      </c>
      <c r="C31" s="3">
        <v>61900</v>
      </c>
      <c r="D31" s="3">
        <f>SUM(C31)*0.01518</f>
        <v>939.642</v>
      </c>
      <c r="E31" s="5">
        <f>SUM(D31)*0.1</f>
        <v>93.9642</v>
      </c>
      <c r="F31" s="3">
        <f>SUM(D31)*0.15</f>
        <v>140.9463</v>
      </c>
      <c r="G31" s="3">
        <f>SUM(D31)*0.2</f>
        <v>187.9284</v>
      </c>
      <c r="H31" s="7">
        <f>SUM(D31)*0.25</f>
        <v>234.9105</v>
      </c>
      <c r="I31" s="1" t="s">
        <v>27</v>
      </c>
      <c r="J31" s="1" t="s">
        <v>54</v>
      </c>
      <c r="K31" s="1" t="s">
        <v>55</v>
      </c>
      <c r="N31" s="1">
        <v>61900</v>
      </c>
      <c r="O31" s="1">
        <v>14700</v>
      </c>
      <c r="P31" s="1" t="s">
        <v>3</v>
      </c>
    </row>
    <row r="32" spans="1:16" ht="12.75">
      <c r="A32" s="1" t="s">
        <v>39</v>
      </c>
      <c r="B32" s="2">
        <v>11.6</v>
      </c>
      <c r="C32" s="3">
        <v>11400</v>
      </c>
      <c r="D32" s="3">
        <f>SUM(C32)*0.01518</f>
        <v>173.05200000000002</v>
      </c>
      <c r="E32" s="5">
        <f>SUM(D32)*0.1</f>
        <v>17.305200000000003</v>
      </c>
      <c r="F32" s="3">
        <f>SUM(D32)*0.15</f>
        <v>25.957800000000002</v>
      </c>
      <c r="G32" s="3">
        <f>SUM(D32)*0.2</f>
        <v>34.610400000000006</v>
      </c>
      <c r="H32" s="7">
        <f>SUM(D32)*0.25</f>
        <v>43.263000000000005</v>
      </c>
      <c r="I32" s="1" t="s">
        <v>28</v>
      </c>
      <c r="J32" s="1" t="s">
        <v>54</v>
      </c>
      <c r="K32" s="1" t="s">
        <v>55</v>
      </c>
      <c r="N32" s="1">
        <v>236400</v>
      </c>
      <c r="O32" s="1">
        <v>93200</v>
      </c>
      <c r="P32" s="1" t="s">
        <v>4</v>
      </c>
    </row>
    <row r="33" spans="1:16" ht="12.75">
      <c r="A33" s="1" t="s">
        <v>42</v>
      </c>
      <c r="B33" s="2">
        <v>9.1</v>
      </c>
      <c r="C33" s="3">
        <v>13600</v>
      </c>
      <c r="D33" s="3">
        <f>SUM(C33)*0.01518</f>
        <v>206.448</v>
      </c>
      <c r="E33" s="5">
        <f>SUM(D33)*0.1</f>
        <v>20.644800000000004</v>
      </c>
      <c r="F33" s="3">
        <f>SUM(D33)*0.15</f>
        <v>30.9672</v>
      </c>
      <c r="G33" s="3">
        <f>SUM(D33)*0.2</f>
        <v>41.28960000000001</v>
      </c>
      <c r="H33" s="7">
        <f>SUM(D33)*0.25</f>
        <v>51.612</v>
      </c>
      <c r="I33" s="1" t="s">
        <v>28</v>
      </c>
      <c r="J33" s="1" t="s">
        <v>54</v>
      </c>
      <c r="K33" s="1" t="s">
        <v>55</v>
      </c>
      <c r="N33" s="1">
        <v>182400</v>
      </c>
      <c r="O33" s="1">
        <v>0</v>
      </c>
      <c r="P33" s="1" t="s">
        <v>5</v>
      </c>
    </row>
    <row r="34" spans="1:19" ht="12.75">
      <c r="A34" s="1" t="s">
        <v>80</v>
      </c>
      <c r="B34" s="2">
        <v>20</v>
      </c>
      <c r="C34" s="3">
        <v>9000</v>
      </c>
      <c r="D34" s="3">
        <f>SUM(C34)*0.01518</f>
        <v>136.62</v>
      </c>
      <c r="E34" s="5">
        <f>SUM(D34)*0.1</f>
        <v>13.662</v>
      </c>
      <c r="F34" s="3">
        <f>SUM(D34)*0.15</f>
        <v>20.493</v>
      </c>
      <c r="G34" s="3">
        <f>SUM(D34)*0.2</f>
        <v>27.324</v>
      </c>
      <c r="H34" s="7">
        <f>SUM(D34)*0.25</f>
        <v>34.155</v>
      </c>
      <c r="I34" s="1" t="s">
        <v>29</v>
      </c>
      <c r="J34" s="1" t="s">
        <v>81</v>
      </c>
      <c r="K34" s="1" t="s">
        <v>82</v>
      </c>
      <c r="L34" s="1" t="s">
        <v>74</v>
      </c>
      <c r="M34" s="1" t="s">
        <v>75</v>
      </c>
      <c r="N34" s="1">
        <v>108300</v>
      </c>
      <c r="O34" s="1">
        <v>259800</v>
      </c>
      <c r="P34" s="1" t="s">
        <v>83</v>
      </c>
      <c r="Q34" s="1" t="s">
        <v>85</v>
      </c>
      <c r="R34" s="1">
        <v>958320</v>
      </c>
      <c r="S34" s="1" t="s">
        <v>78</v>
      </c>
    </row>
    <row r="35" spans="1:19" ht="12.75">
      <c r="A35" s="1" t="s">
        <v>98</v>
      </c>
      <c r="B35" s="2">
        <v>6.51</v>
      </c>
      <c r="C35" s="3">
        <v>22000</v>
      </c>
      <c r="D35" s="3">
        <f>SUM(C35)*0.01518</f>
        <v>333.96000000000004</v>
      </c>
      <c r="E35" s="5">
        <f>SUM(D35)*0.1</f>
        <v>33.39600000000001</v>
      </c>
      <c r="F35" s="3">
        <f>SUM(D35)*0.15</f>
        <v>50.094</v>
      </c>
      <c r="G35" s="3">
        <f>SUM(D35)*0.2</f>
        <v>66.79200000000002</v>
      </c>
      <c r="H35" s="7">
        <f>SUM(D35)*0.25</f>
        <v>83.49000000000001</v>
      </c>
      <c r="I35" s="1" t="s">
        <v>28</v>
      </c>
      <c r="J35" s="1" t="s">
        <v>99</v>
      </c>
      <c r="K35" s="1" t="s">
        <v>100</v>
      </c>
      <c r="L35" s="1" t="s">
        <v>74</v>
      </c>
      <c r="M35" s="1" t="s">
        <v>75</v>
      </c>
      <c r="N35" s="1">
        <v>132500</v>
      </c>
      <c r="O35" s="1">
        <v>217600</v>
      </c>
      <c r="P35" s="1" t="s">
        <v>101</v>
      </c>
      <c r="Q35" s="1" t="s">
        <v>84</v>
      </c>
      <c r="R35" s="1">
        <v>327136</v>
      </c>
      <c r="S35" s="1" t="s">
        <v>78</v>
      </c>
    </row>
    <row r="37" spans="1:8" ht="12.75">
      <c r="A37" s="1" t="s">
        <v>47</v>
      </c>
      <c r="D37" s="15">
        <f>SUM(D3:D35)</f>
        <v>27858.335999999992</v>
      </c>
      <c r="E37" s="14">
        <f>SUM(E3:E35)</f>
        <v>2785.8336</v>
      </c>
      <c r="F37" s="15">
        <f>SUM(F3:F35)</f>
        <v>4178.750400000001</v>
      </c>
      <c r="G37" s="15">
        <f>SUM(G3:G35)</f>
        <v>5571.6672</v>
      </c>
      <c r="H37" s="16">
        <f>SUM(H3:H35)</f>
        <v>6964.583999999998</v>
      </c>
    </row>
  </sheetData>
  <printOptions gridLines="1"/>
  <pageMargins left="0.75" right="0.75" top="1" bottom="1" header="0.5" footer="0.5"/>
  <pageSetup horizontalDpi="600" verticalDpi="600" orientation="landscape" paperSize="3"/>
  <headerFooter alignWithMargins="0">
    <oddHeader>&amp;R&amp;"Lucida Grande,Regular"DRAFT  11/16/2011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GISUser</dc:creator>
  <cp:keywords/>
  <dc:description/>
  <cp:lastModifiedBy>Cape Elizabeth Tech Dept</cp:lastModifiedBy>
  <cp:lastPrinted>2011-11-10T17:37:03Z</cp:lastPrinted>
  <dcterms:created xsi:type="dcterms:W3CDTF">2011-11-09T18:51:56Z</dcterms:created>
  <dcterms:modified xsi:type="dcterms:W3CDTF">2011-11-10T17:48:37Z</dcterms:modified>
  <cp:category/>
  <cp:version/>
  <cp:contentType/>
  <cp:contentStatus/>
</cp:coreProperties>
</file>